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mc:AlternateContent xmlns:mc="http://schemas.openxmlformats.org/markup-compatibility/2006">
    <mc:Choice Requires="x15">
      <x15ac:absPath xmlns:x15ac="http://schemas.microsoft.com/office/spreadsheetml/2010/11/ac" url="D:\. 13 - 7 - 2026\"/>
    </mc:Choice>
  </mc:AlternateContent>
  <xr:revisionPtr revIDLastSave="0" documentId="8_{FC195384-6480-4DF2-8E87-12159FA42DED}" xr6:coauthVersionLast="47" xr6:coauthVersionMax="47" xr10:uidLastSave="{00000000-0000-0000-0000-000000000000}"/>
  <bookViews>
    <workbookView xWindow="-120" yWindow="-120" windowWidth="20730" windowHeight="11160" firstSheet="1" activeTab="1" xr2:uid="{00000000-000D-0000-FFFF-FFFF00000000}"/>
  </bookViews>
  <sheets>
    <sheet name="XXXXXXXXX" sheetId="7" state="veryHidden" r:id="rId1"/>
    <sheet name="BIEU 113" sheetId="5" r:id="rId2"/>
    <sheet name="BIEU 114" sheetId="6" r:id="rId3"/>
    <sheet name="BIEU 115" sheetId="4" r:id="rId4"/>
  </sheets>
  <calcPr calcId="191029"/>
</workbook>
</file>

<file path=xl/calcChain.xml><?xml version="1.0" encoding="utf-8"?>
<calcChain xmlns="http://schemas.openxmlformats.org/spreadsheetml/2006/main">
  <c r="D19" i="5" l="1"/>
  <c r="F19" i="5" s="1"/>
  <c r="D17" i="5"/>
  <c r="F17" i="5" s="1"/>
  <c r="D12" i="5"/>
  <c r="D9" i="5"/>
  <c r="F9" i="5" s="1"/>
  <c r="F10" i="5"/>
  <c r="F11" i="5"/>
  <c r="F13" i="5"/>
  <c r="F14" i="5"/>
  <c r="F15" i="5"/>
  <c r="F16" i="5"/>
  <c r="F18" i="5"/>
  <c r="F20" i="5"/>
  <c r="K16" i="4"/>
  <c r="N16" i="4" s="1"/>
  <c r="N13" i="4"/>
  <c r="N14" i="4"/>
  <c r="N15" i="4"/>
  <c r="M12" i="4"/>
  <c r="F13" i="4"/>
  <c r="F14" i="4"/>
  <c r="F15" i="4"/>
  <c r="F16" i="4"/>
  <c r="F17" i="4"/>
  <c r="F18" i="4"/>
  <c r="F19" i="4"/>
  <c r="F12" i="4"/>
  <c r="F10" i="4" s="1"/>
  <c r="G10" i="4"/>
  <c r="H10" i="4"/>
  <c r="H20" i="6"/>
  <c r="J20" i="6" s="1"/>
  <c r="G20" i="6"/>
  <c r="H12" i="6"/>
  <c r="H18" i="6" s="1"/>
  <c r="G12" i="6"/>
  <c r="I12" i="6" s="1"/>
  <c r="J28" i="6"/>
  <c r="J13" i="6"/>
  <c r="J22" i="6"/>
  <c r="J23" i="6"/>
  <c r="J25" i="6"/>
  <c r="J29" i="6"/>
  <c r="I13" i="6"/>
  <c r="I19" i="6"/>
  <c r="I20" i="6"/>
  <c r="I22" i="6"/>
  <c r="I23" i="6"/>
  <c r="I25" i="6"/>
  <c r="I28" i="6"/>
  <c r="I29" i="6"/>
  <c r="E27" i="6"/>
  <c r="F27" i="6"/>
  <c r="F21" i="6"/>
  <c r="E21" i="6"/>
  <c r="E17" i="6"/>
  <c r="E16" i="6"/>
  <c r="E10" i="6"/>
  <c r="F17" i="6"/>
  <c r="E11" i="6"/>
  <c r="F11" i="6"/>
  <c r="I12" i="4"/>
  <c r="L12" i="4"/>
  <c r="I13" i="4"/>
  <c r="L13" i="4"/>
  <c r="J10" i="4"/>
  <c r="M10" i="4"/>
  <c r="D10" i="4"/>
  <c r="C13" i="4"/>
  <c r="C21" i="6"/>
  <c r="D17" i="6"/>
  <c r="C17" i="6"/>
  <c r="D11" i="6"/>
  <c r="C11" i="6"/>
  <c r="E18" i="4"/>
  <c r="E10" i="4" s="1"/>
  <c r="C26" i="6"/>
  <c r="C25" i="6"/>
  <c r="C29" i="6"/>
  <c r="C28" i="6"/>
  <c r="E17" i="5"/>
  <c r="C17" i="5"/>
  <c r="H21" i="6"/>
  <c r="G27" i="6"/>
  <c r="I27" i="6"/>
  <c r="C12" i="5"/>
  <c r="C9" i="5" s="1"/>
  <c r="G21" i="6"/>
  <c r="I21" i="6" s="1"/>
  <c r="A5" i="6"/>
  <c r="A5" i="4" s="1"/>
  <c r="A2" i="6"/>
  <c r="A2" i="4" s="1"/>
  <c r="I17" i="4"/>
  <c r="I18" i="4"/>
  <c r="I15" i="4"/>
  <c r="L15" i="4" s="1"/>
  <c r="I14" i="4"/>
  <c r="L14" i="4"/>
  <c r="C17" i="4"/>
  <c r="C10" i="4" s="1"/>
  <c r="C15" i="4"/>
  <c r="C14" i="4"/>
  <c r="C12" i="4"/>
  <c r="D21" i="6"/>
  <c r="E12" i="5"/>
  <c r="F12" i="5"/>
  <c r="D27" i="6"/>
  <c r="H11" i="6"/>
  <c r="C16" i="4"/>
  <c r="C27" i="6"/>
  <c r="H27" i="6"/>
  <c r="J27" i="6" s="1"/>
  <c r="E9" i="5"/>
  <c r="C18" i="4"/>
  <c r="G11" i="6" l="1"/>
  <c r="I11" i="6" s="1"/>
  <c r="G18" i="6"/>
  <c r="G17" i="6" s="1"/>
  <c r="I17" i="6" s="1"/>
  <c r="C16" i="6"/>
  <c r="C10" i="6" s="1"/>
  <c r="D16" i="6"/>
  <c r="D10" i="6" s="1"/>
  <c r="F16" i="6"/>
  <c r="F10" i="6" s="1"/>
  <c r="J12" i="6"/>
  <c r="J18" i="6"/>
  <c r="H17" i="6"/>
  <c r="I10" i="4"/>
  <c r="L10" i="4" s="1"/>
  <c r="K10" i="4"/>
  <c r="N10" i="4" s="1"/>
  <c r="J21" i="6"/>
  <c r="I18" i="6"/>
  <c r="J11" i="6"/>
  <c r="I16" i="4"/>
  <c r="L16" i="4" s="1"/>
  <c r="G16" i="6" l="1"/>
  <c r="I16" i="6"/>
  <c r="G10" i="6"/>
  <c r="I10" i="6" s="1"/>
  <c r="H16" i="6"/>
  <c r="J17" i="6"/>
  <c r="J16" i="6" l="1"/>
  <c r="H10" i="6"/>
  <c r="J10" i="6" s="1"/>
</calcChain>
</file>

<file path=xl/sharedStrings.xml><?xml version="1.0" encoding="utf-8"?>
<sst xmlns="http://schemas.openxmlformats.org/spreadsheetml/2006/main" count="131" uniqueCount="81">
  <si>
    <t>TỔNG SỐ CHI</t>
  </si>
  <si>
    <t>ỦY BAN NHÂN DÂN</t>
  </si>
  <si>
    <t>Đơn vị: đồng</t>
  </si>
  <si>
    <t>1</t>
  </si>
  <si>
    <t>2</t>
  </si>
  <si>
    <t>3</t>
  </si>
  <si>
    <t>4</t>
  </si>
  <si>
    <t>A</t>
  </si>
  <si>
    <t>B</t>
  </si>
  <si>
    <t xml:space="preserve">Trong đó </t>
  </si>
  <si>
    <t>Chi giáo dục</t>
  </si>
  <si>
    <t>Chi bảo vệ môi trường</t>
  </si>
  <si>
    <t>Chi các hoạt động kinh tế</t>
  </si>
  <si>
    <t xml:space="preserve">Chi hoạt động của cơ quan quản lý Nhà nước, Đảng, đoàn thể </t>
  </si>
  <si>
    <t>Dự phòng ngân sách</t>
  </si>
  <si>
    <t>I</t>
  </si>
  <si>
    <t xml:space="preserve">TỔNG SỐ THU </t>
  </si>
  <si>
    <t xml:space="preserve">Các khoản thu xã hưởng 100% </t>
  </si>
  <si>
    <t>Các khoản thu phân chia theo tỷ lệ (1)</t>
  </si>
  <si>
    <t>Thu bổ sung</t>
  </si>
  <si>
    <t>- Thu bổ sung cân đối</t>
  </si>
  <si>
    <t>- Thu bổ sung có mục tiêu</t>
  </si>
  <si>
    <t>Thu chuyển nguồn</t>
  </si>
  <si>
    <t>II</t>
  </si>
  <si>
    <t>Chi đầu tư phát triển</t>
  </si>
  <si>
    <t>Chi thường xuyên</t>
  </si>
  <si>
    <t xml:space="preserve">Dự phòng </t>
  </si>
  <si>
    <t>Ghi chú: (1) Bao gồm 4 khoản thuế, lệ phí luật NSNN quy định cho ngân sách xã hưởng và những khoản thu ngân sách địa phương được hưởng dùng để phân chia theo tỷ lệ phần trăm (%) cho xã</t>
  </si>
  <si>
    <t>TỔNG THU</t>
  </si>
  <si>
    <t xml:space="preserve">Các khoản thu 100% </t>
  </si>
  <si>
    <t>Các khoản thu phân chia theo tỷ lệ phần trăm (%)</t>
  </si>
  <si>
    <t>Các khoản thu phân chia</t>
  </si>
  <si>
    <t>Các khoản thu phân chia khác do cấp tỉnh quy định</t>
  </si>
  <si>
    <t>III</t>
  </si>
  <si>
    <t>Thu viện trợ không hoàn lại trực tiếp cho xã (nếu có)</t>
  </si>
  <si>
    <t>IV</t>
  </si>
  <si>
    <t>V</t>
  </si>
  <si>
    <t>Thu kết dư ngân sách năm trước</t>
  </si>
  <si>
    <t>VI</t>
  </si>
  <si>
    <t>Thu bổ sung từ ngân sách cấp trên</t>
  </si>
  <si>
    <t>XDCB</t>
  </si>
  <si>
    <t>TX</t>
  </si>
  <si>
    <t>5</t>
  </si>
  <si>
    <t>6</t>
  </si>
  <si>
    <t>7</t>
  </si>
  <si>
    <t>- Thuế TNCN</t>
  </si>
  <si>
    <t>PHƯỜNG ĐẠI THÀNH</t>
  </si>
  <si>
    <t>Lệ phí trước bạ</t>
  </si>
  <si>
    <t>Thuế TNCN</t>
  </si>
  <si>
    <t>Thuế tiêu thụ đặc biệt</t>
  </si>
  <si>
    <t>Thuế sử dụng đất phi nông nghiệp</t>
  </si>
  <si>
    <t xml:space="preserve">- Phí lệ phí </t>
  </si>
  <si>
    <t xml:space="preserve">- Thuế tiền sử dụng đất </t>
  </si>
  <si>
    <t>- Thu khác</t>
  </si>
  <si>
    <t>- Thuế GTGT</t>
  </si>
  <si>
    <t>Chi XDCB</t>
  </si>
  <si>
    <t>Chi hỗ trợ mục tiêu</t>
  </si>
  <si>
    <t>Biểu số 1</t>
  </si>
  <si>
    <t>Biểu số 2</t>
  </si>
  <si>
    <t>Biểu số 3</t>
  </si>
  <si>
    <t>Điều chỉnh, bổ sung dự toán năm 2026</t>
  </si>
  <si>
    <t>Stt</t>
  </si>
  <si>
    <t>Nội dung</t>
  </si>
  <si>
    <t>Dự toán năm 2026</t>
  </si>
  <si>
    <t>Thu NSNN</t>
  </si>
  <si>
    <t>Thu NSX</t>
  </si>
  <si>
    <t>Thực hiện 06 tháng đầu năm 2026</t>
  </si>
  <si>
    <t>So sánh (%)</t>
  </si>
  <si>
    <t>7=5/3</t>
  </si>
  <si>
    <t>8=6/4</t>
  </si>
  <si>
    <t>Tổng số</t>
  </si>
  <si>
    <t>10=7/4</t>
  </si>
  <si>
    <t>11=8/5</t>
  </si>
  <si>
    <t>12=9/6</t>
  </si>
  <si>
    <t>Tổng chi</t>
  </si>
  <si>
    <t>So sánh</t>
  </si>
  <si>
    <t>4=3/2</t>
  </si>
  <si>
    <t>(Kèm theo Quyết định số:         /QĐ-UBND ngày        tháng 7 năm 2026 của Chủ tịch UBND phường Đại Thành)</t>
  </si>
  <si>
    <t>THỰC HIỆN THU NGÂN SÁCH PHƯỜNG 6 THÁNG ĐẦU NĂM 2026</t>
  </si>
  <si>
    <t>CÂN ĐỐI DỰ TOÁN NGÂN SÁCH PHƯỜNG 6 THÁNG ĐẦU NĂM 2026</t>
  </si>
  <si>
    <t>THỰC HIỆN CHI NGÂN SÁCH PHƯỜNG 6 THÁNG ĐẦU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</si>
</sst>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_(* \(#,##0\);_(* &quot;-&quot;_);_(@_)"/>
  </numFmts>
  <fonts count="25" x14ac:knownFonts="1">
    <font>
      <sz val="10"/>
      <name val="Arial"/>
    </font>
    <font>
      <sz val="10"/>
      <name val="Arial"/>
    </font>
    <font>
      <sz val="10"/>
      <name val="Times New Roman"/>
      <family val="1"/>
    </font>
    <font>
      <b/>
      <sz val="12"/>
      <color indexed="8"/>
      <name val="Times New Roman"/>
      <family val="1"/>
    </font>
    <font>
      <i/>
      <sz val="12"/>
      <color indexed="8"/>
      <name val="Times New Roman"/>
      <family val="1"/>
    </font>
    <font>
      <b/>
      <sz val="12"/>
      <name val="Times New Roman"/>
      <family val="1"/>
    </font>
    <font>
      <sz val="12"/>
      <name val="Times New Roman"/>
      <family val="1"/>
    </font>
    <font>
      <b/>
      <sz val="14"/>
      <color indexed="8"/>
      <name val="Times New Roman"/>
      <family val="1"/>
    </font>
    <font>
      <i/>
      <sz val="12"/>
      <name val="Times New Roman"/>
      <family val="1"/>
    </font>
    <font>
      <sz val="8"/>
      <name val="Arial"/>
      <family val="2"/>
    </font>
    <font>
      <i/>
      <sz val="14"/>
      <color indexed="8"/>
      <name val="Times New Roman"/>
      <family val="1"/>
      <charset val="163"/>
    </font>
    <font>
      <i/>
      <sz val="13"/>
      <color indexed="8"/>
      <name val="Times New Roman"/>
      <family val="1"/>
      <charset val="163"/>
    </font>
    <font>
      <b/>
      <sz val="11"/>
      <name val="Times New Roman"/>
      <family val="1"/>
    </font>
    <font>
      <sz val="11"/>
      <name val="Times New Roman"/>
      <family val="1"/>
    </font>
    <font>
      <i/>
      <sz val="11"/>
      <name val="Times New Roman"/>
      <family val="1"/>
    </font>
    <font>
      <sz val="10"/>
      <color theme="1"/>
      <name val="Arial"/>
      <family val="2"/>
    </font>
    <font>
      <b/>
      <sz val="14"/>
      <color theme="1"/>
      <name val="Times New Roman"/>
      <family val="1"/>
    </font>
    <font>
      <b/>
      <sz val="12"/>
      <color theme="1"/>
      <name val="Times New Roman"/>
      <family val="1"/>
    </font>
    <font>
      <sz val="12"/>
      <color theme="1"/>
      <name val="Times New Roman"/>
      <family val="1"/>
    </font>
    <font>
      <b/>
      <sz val="12"/>
      <color theme="1"/>
      <name val="Times New Roman"/>
      <family val="1"/>
      <charset val="163"/>
    </font>
    <font>
      <sz val="12"/>
      <color theme="1"/>
      <name val="Times New Roman"/>
      <family val="1"/>
      <charset val="163"/>
    </font>
    <font>
      <b/>
      <sz val="10"/>
      <color theme="1"/>
      <name val="Arial"/>
      <family val="2"/>
    </font>
    <font>
      <sz val="12"/>
      <color rgb="FFFF0000"/>
      <name val="Times New Roman"/>
      <family val="1"/>
    </font>
    <font>
      <i/>
      <sz val="12"/>
      <color theme="1"/>
      <name val="Times New Roman"/>
      <family val="1"/>
    </font>
    <font>
      <i/>
      <sz val="14"/>
      <color theme="1"/>
      <name val="Times New Roman"/>
      <family val="1"/>
      <charset val="163"/>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1" fontId="1" fillId="0" borderId="0" applyFont="0" applyFill="0" applyBorder="0" applyAlignment="0" applyProtection="0"/>
  </cellStyleXfs>
  <cellXfs count="76">
    <xf numFmtId="0" fontId="0" fillId="0" borderId="0" xfId="0"/>
    <xf numFmtId="0" fontId="2" fillId="0" borderId="0" xfId="0" applyFont="1"/>
    <xf numFmtId="0" fontId="4" fillId="0" borderId="0" xfId="0" applyFont="1" applyAlignment="1">
      <alignment horizontal="center"/>
    </xf>
    <xf numFmtId="0" fontId="5" fillId="0" borderId="1" xfId="0" applyFont="1" applyBorder="1" applyAlignment="1">
      <alignment horizontal="center" vertical="center" wrapText="1"/>
    </xf>
    <xf numFmtId="0" fontId="7" fillId="0" borderId="0" xfId="0" applyFont="1" applyAlignment="1">
      <alignment horizontal="center"/>
    </xf>
    <xf numFmtId="0" fontId="6" fillId="0" borderId="1" xfId="0" applyFont="1" applyBorder="1" applyAlignment="1">
      <alignment horizontal="center" vertical="top" wrapText="1"/>
    </xf>
    <xf numFmtId="0" fontId="7" fillId="0" borderId="0" xfId="0" applyFont="1" applyAlignment="1">
      <alignment vertical="top" wrapText="1"/>
    </xf>
    <xf numFmtId="0" fontId="7" fillId="0" borderId="0" xfId="0" applyFont="1" applyAlignment="1"/>
    <xf numFmtId="41" fontId="2" fillId="0" borderId="0" xfId="0" applyNumberFormat="1" applyFont="1"/>
    <xf numFmtId="41" fontId="0" fillId="0" borderId="0" xfId="0" applyNumberFormat="1"/>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41" fontId="5" fillId="0" borderId="1" xfId="1" applyFont="1" applyBorder="1" applyAlignment="1">
      <alignment horizontal="center" vertical="center" wrapText="1"/>
    </xf>
    <xf numFmtId="41" fontId="6" fillId="0" borderId="1" xfId="1" applyFont="1" applyBorder="1" applyAlignment="1">
      <alignment horizontal="center" vertical="center" wrapText="1"/>
    </xf>
    <xf numFmtId="2" fontId="5" fillId="0" borderId="1" xfId="0" applyNumberFormat="1" applyFont="1" applyBorder="1" applyAlignment="1">
      <alignment horizontal="center"/>
    </xf>
    <xf numFmtId="0" fontId="8" fillId="0" borderId="1" xfId="0" applyFont="1" applyBorder="1" applyAlignment="1">
      <alignment vertical="center" wrapText="1"/>
    </xf>
    <xf numFmtId="41" fontId="8" fillId="0" borderId="1" xfId="1" applyFont="1" applyBorder="1" applyAlignment="1">
      <alignment horizontal="left" vertical="center" wrapText="1"/>
    </xf>
    <xf numFmtId="41" fontId="8" fillId="0" borderId="1" xfId="1" applyFont="1" applyBorder="1" applyAlignment="1">
      <alignment horizontal="center" vertical="center" wrapText="1"/>
    </xf>
    <xf numFmtId="0" fontId="15" fillId="0" borderId="0" xfId="0" applyFont="1"/>
    <xf numFmtId="0" fontId="16" fillId="0" borderId="0" xfId="0" applyFont="1" applyAlignment="1">
      <alignment horizontal="center"/>
    </xf>
    <xf numFmtId="41" fontId="15" fillId="0" borderId="0" xfId="0" applyNumberFormat="1" applyFont="1"/>
    <xf numFmtId="0" fontId="17" fillId="0" borderId="1" xfId="0" applyFont="1" applyBorder="1" applyAlignment="1">
      <alignment horizontal="center" vertical="center" wrapText="1"/>
    </xf>
    <xf numFmtId="0" fontId="18" fillId="0" borderId="1" xfId="0" applyFont="1" applyBorder="1" applyAlignment="1">
      <alignment horizontal="center" wrapText="1"/>
    </xf>
    <xf numFmtId="0" fontId="18" fillId="0" borderId="1" xfId="0" applyFont="1" applyBorder="1" applyAlignment="1">
      <alignment horizontal="center" vertical="center" wrapText="1"/>
    </xf>
    <xf numFmtId="41" fontId="17" fillId="0" borderId="1" xfId="1" applyFont="1" applyBorder="1" applyAlignment="1">
      <alignment horizontal="center" vertical="center" wrapText="1"/>
    </xf>
    <xf numFmtId="2" fontId="17" fillId="0" borderId="1" xfId="0" applyNumberFormat="1" applyFont="1" applyBorder="1" applyAlignment="1">
      <alignment horizontal="center" vertical="center"/>
    </xf>
    <xf numFmtId="0" fontId="17" fillId="0" borderId="1" xfId="0" applyFont="1" applyBorder="1" applyAlignment="1">
      <alignment vertical="center" wrapText="1"/>
    </xf>
    <xf numFmtId="0" fontId="18" fillId="0" borderId="1" xfId="0" applyFont="1" applyBorder="1" applyAlignment="1">
      <alignment vertical="center" wrapText="1"/>
    </xf>
    <xf numFmtId="41" fontId="18" fillId="0" borderId="1" xfId="1" applyFont="1" applyBorder="1" applyAlignment="1">
      <alignment horizontal="center" vertical="center" wrapText="1"/>
    </xf>
    <xf numFmtId="2" fontId="18" fillId="0" borderId="1" xfId="0" applyNumberFormat="1" applyFont="1" applyBorder="1" applyAlignment="1">
      <alignment horizontal="center" vertical="center"/>
    </xf>
    <xf numFmtId="0" fontId="18" fillId="0" borderId="1" xfId="0" quotePrefix="1" applyFont="1" applyBorder="1" applyAlignment="1">
      <alignment vertical="center" wrapText="1"/>
    </xf>
    <xf numFmtId="41" fontId="18" fillId="0" borderId="1" xfId="1" applyFont="1" applyBorder="1" applyAlignment="1">
      <alignment vertical="top" wrapText="1"/>
    </xf>
    <xf numFmtId="41" fontId="19" fillId="0" borderId="1" xfId="1" applyFont="1" applyBorder="1" applyAlignment="1">
      <alignment horizontal="center" vertical="center" wrapText="1"/>
    </xf>
    <xf numFmtId="41" fontId="20" fillId="0" borderId="1" xfId="1" applyFont="1" applyBorder="1" applyAlignment="1">
      <alignment horizontal="left" vertical="center" wrapText="1"/>
    </xf>
    <xf numFmtId="41" fontId="20" fillId="0" borderId="1" xfId="1" applyFont="1" applyBorder="1" applyAlignment="1">
      <alignment horizontal="center" vertical="center" wrapText="1"/>
    </xf>
    <xf numFmtId="0" fontId="17" fillId="0" borderId="1" xfId="0" applyFont="1" applyBorder="1" applyAlignment="1">
      <alignment horizontal="center" vertical="center" wrapText="1"/>
    </xf>
    <xf numFmtId="0" fontId="21" fillId="0" borderId="0" xfId="0" applyFont="1"/>
    <xf numFmtId="41" fontId="21" fillId="0" borderId="0" xfId="0" applyNumberFormat="1" applyFont="1"/>
    <xf numFmtId="0" fontId="17" fillId="0" borderId="1" xfId="0" applyFont="1" applyBorder="1" applyAlignment="1">
      <alignment horizontal="center" vertical="center" wrapText="1"/>
    </xf>
    <xf numFmtId="41" fontId="22" fillId="0" borderId="1" xfId="1" applyFont="1" applyBorder="1" applyAlignment="1">
      <alignment horizontal="center" vertical="center" wrapText="1"/>
    </xf>
    <xf numFmtId="3" fontId="15" fillId="0" borderId="0" xfId="0" applyNumberFormat="1" applyFont="1"/>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41" fontId="12" fillId="0" borderId="1" xfId="1" applyFont="1" applyBorder="1" applyAlignment="1">
      <alignment horizontal="center" vertical="center" wrapText="1"/>
    </xf>
    <xf numFmtId="2" fontId="12" fillId="0" borderId="1" xfId="0" applyNumberFormat="1" applyFont="1" applyBorder="1" applyAlignment="1">
      <alignment horizontal="center" vertical="center"/>
    </xf>
    <xf numFmtId="0" fontId="13" fillId="0" borderId="1" xfId="0" applyFont="1" applyBorder="1" applyAlignment="1">
      <alignment vertical="center" wrapText="1"/>
    </xf>
    <xf numFmtId="3" fontId="13" fillId="0" borderId="1" xfId="0" applyNumberFormat="1" applyFont="1" applyBorder="1" applyAlignment="1">
      <alignment horizontal="right" vertical="center" wrapText="1"/>
    </xf>
    <xf numFmtId="41" fontId="13" fillId="0" borderId="1" xfId="1" applyFont="1" applyBorder="1" applyAlignment="1">
      <alignment wrapText="1"/>
    </xf>
    <xf numFmtId="3" fontId="13" fillId="0" borderId="1" xfId="0" applyNumberFormat="1" applyFont="1" applyBorder="1" applyAlignment="1">
      <alignment horizontal="center" vertical="center" wrapText="1"/>
    </xf>
    <xf numFmtId="2" fontId="13" fillId="0" borderId="1" xfId="0" applyNumberFormat="1" applyFont="1" applyBorder="1" applyAlignment="1">
      <alignment horizontal="center" vertical="center"/>
    </xf>
    <xf numFmtId="0" fontId="13" fillId="0" borderId="1" xfId="0" quotePrefix="1" applyFont="1" applyBorder="1" applyAlignment="1">
      <alignment horizontal="center" vertical="center" wrapText="1"/>
    </xf>
    <xf numFmtId="3" fontId="13" fillId="0" borderId="1" xfId="1" applyNumberFormat="1" applyFont="1" applyBorder="1" applyAlignment="1">
      <alignment horizontal="right" vertical="center" wrapText="1"/>
    </xf>
    <xf numFmtId="41" fontId="13" fillId="0" borderId="1" xfId="1" applyFont="1" applyBorder="1" applyAlignment="1">
      <alignment vertical="center" wrapText="1"/>
    </xf>
    <xf numFmtId="41" fontId="13" fillId="0" borderId="1" xfId="1" applyFont="1" applyBorder="1" applyAlignment="1">
      <alignment horizontal="center" vertical="center" wrapText="1"/>
    </xf>
    <xf numFmtId="0" fontId="13" fillId="0" borderId="0" xfId="0" applyFont="1"/>
    <xf numFmtId="0" fontId="14" fillId="0" borderId="1" xfId="0" quotePrefix="1" applyFont="1" applyBorder="1" applyAlignment="1">
      <alignment vertical="center" wrapText="1"/>
    </xf>
    <xf numFmtId="0" fontId="7" fillId="0" borderId="0" xfId="0" applyFont="1" applyAlignment="1">
      <alignment horizontal="center"/>
    </xf>
    <xf numFmtId="0" fontId="3" fillId="0" borderId="0" xfId="0" applyFont="1" applyAlignment="1">
      <alignment horizontal="center" vertical="top" wrapText="1"/>
    </xf>
    <xf numFmtId="0" fontId="4" fillId="0" borderId="2" xfId="0" applyFont="1" applyBorder="1" applyAlignment="1">
      <alignment horizontal="left" wrapText="1"/>
    </xf>
    <xf numFmtId="0" fontId="7" fillId="0" borderId="0" xfId="0" applyFont="1" applyAlignment="1">
      <alignment horizontal="center" vertical="top" wrapText="1"/>
    </xf>
    <xf numFmtId="0" fontId="11" fillId="0" borderId="0" xfId="0" applyFont="1" applyAlignment="1">
      <alignment horizontal="center" vertical="center"/>
    </xf>
    <xf numFmtId="0" fontId="16" fillId="0" borderId="0" xfId="0" applyFont="1" applyAlignment="1">
      <alignment horizontal="center" vertical="top" wrapText="1"/>
    </xf>
    <xf numFmtId="0" fontId="16" fillId="0" borderId="0" xfId="0" applyFont="1" applyAlignment="1">
      <alignment horizontal="center"/>
    </xf>
    <xf numFmtId="0" fontId="17" fillId="0" borderId="0" xfId="0" applyFont="1" applyAlignment="1">
      <alignment horizontal="center" vertical="top" wrapText="1"/>
    </xf>
    <xf numFmtId="0" fontId="24" fillId="0" borderId="0" xfId="0" applyFont="1" applyAlignment="1">
      <alignment horizontal="center"/>
    </xf>
    <xf numFmtId="0" fontId="17" fillId="0" borderId="1"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23" fillId="0" borderId="0" xfId="0" applyFont="1" applyBorder="1" applyAlignment="1">
      <alignment horizontal="center"/>
    </xf>
    <xf numFmtId="0" fontId="10" fillId="0" borderId="0" xfId="0" applyFont="1" applyAlignment="1">
      <alignment horizontal="center"/>
    </xf>
    <xf numFmtId="0" fontId="12" fillId="0" borderId="1" xfId="0" applyFont="1" applyBorder="1" applyAlignment="1">
      <alignment horizontal="center" vertical="center" wrapText="1"/>
    </xf>
    <xf numFmtId="0" fontId="4" fillId="0" borderId="0" xfId="0" applyFont="1" applyBorder="1" applyAlignment="1">
      <alignment horizontal="center"/>
    </xf>
    <xf numFmtId="0" fontId="12"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cellXfs>
  <cellStyles count="2">
    <cellStyle name="Comma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defaultGridColor="0" view="pageBreakPreview" colorId="0" workbookViewId="0">
      <pane activePane="bottomRight" state="frozenSplit"/>
    </sheetView>
  </sheetViews>
  <sheetFormatPr defaultRowHeight="12.75" x14ac:dyDescent="0.2"/>
  <sheetData/>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3"/>
  <sheetViews>
    <sheetView tabSelected="1" topLeftCell="A10" workbookViewId="0">
      <selection activeCell="I10" sqref="I10"/>
    </sheetView>
  </sheetViews>
  <sheetFormatPr defaultRowHeight="12.75" x14ac:dyDescent="0.2"/>
  <cols>
    <col min="1" max="1" width="3.7109375" bestFit="1" customWidth="1"/>
    <col min="2" max="2" width="34.5703125" bestFit="1" customWidth="1"/>
    <col min="3" max="5" width="19.42578125" customWidth="1"/>
    <col min="6" max="6" width="14.7109375" customWidth="1"/>
  </cols>
  <sheetData>
    <row r="1" spans="1:6" ht="18.75" x14ac:dyDescent="0.2">
      <c r="A1" s="60" t="s">
        <v>1</v>
      </c>
      <c r="B1" s="60"/>
      <c r="C1" s="6"/>
      <c r="D1" s="6"/>
      <c r="E1" s="58" t="s">
        <v>57</v>
      </c>
      <c r="F1" s="58"/>
    </row>
    <row r="2" spans="1:6" ht="18.75" x14ac:dyDescent="0.3">
      <c r="A2" s="57" t="s">
        <v>46</v>
      </c>
      <c r="B2" s="57"/>
      <c r="C2" s="7"/>
      <c r="D2" s="7"/>
    </row>
    <row r="3" spans="1:6" ht="18.75" x14ac:dyDescent="0.3">
      <c r="A3" s="4"/>
      <c r="B3" s="4"/>
      <c r="C3" s="7"/>
      <c r="D3" s="7"/>
    </row>
    <row r="4" spans="1:6" ht="18.75" x14ac:dyDescent="0.3">
      <c r="A4" s="57" t="s">
        <v>79</v>
      </c>
      <c r="B4" s="57"/>
      <c r="C4" s="57"/>
      <c r="D4" s="57"/>
      <c r="E4" s="57"/>
      <c r="F4" s="57"/>
    </row>
    <row r="5" spans="1:6" ht="16.5" x14ac:dyDescent="0.2">
      <c r="A5" s="61" t="s">
        <v>77</v>
      </c>
      <c r="B5" s="61"/>
      <c r="C5" s="61"/>
      <c r="D5" s="61"/>
      <c r="E5" s="61"/>
      <c r="F5" s="61"/>
    </row>
    <row r="6" spans="1:6" ht="15.75" x14ac:dyDescent="0.25">
      <c r="F6" s="2" t="s">
        <v>2</v>
      </c>
    </row>
    <row r="7" spans="1:6" ht="47.25" x14ac:dyDescent="0.2">
      <c r="A7" s="3" t="s">
        <v>61</v>
      </c>
      <c r="B7" s="3" t="s">
        <v>62</v>
      </c>
      <c r="C7" s="3" t="s">
        <v>63</v>
      </c>
      <c r="D7" s="3" t="s">
        <v>60</v>
      </c>
      <c r="E7" s="3" t="s">
        <v>66</v>
      </c>
      <c r="F7" s="3" t="s">
        <v>75</v>
      </c>
    </row>
    <row r="8" spans="1:6" ht="15.75" x14ac:dyDescent="0.2">
      <c r="A8" s="5" t="s">
        <v>7</v>
      </c>
      <c r="B8" s="5" t="s">
        <v>8</v>
      </c>
      <c r="C8" s="5">
        <v>1</v>
      </c>
      <c r="D8" s="5">
        <v>2</v>
      </c>
      <c r="E8" s="5">
        <v>3</v>
      </c>
      <c r="F8" s="5" t="s">
        <v>76</v>
      </c>
    </row>
    <row r="9" spans="1:6" ht="19.5" customHeight="1" x14ac:dyDescent="0.25">
      <c r="A9" s="3" t="s">
        <v>15</v>
      </c>
      <c r="B9" s="3" t="s">
        <v>16</v>
      </c>
      <c r="C9" s="13">
        <f>C10+C11+C12+C15+C16</f>
        <v>165402000000</v>
      </c>
      <c r="D9" s="13">
        <f>D10+D11+D12+D15+D16</f>
        <v>197809286396</v>
      </c>
      <c r="E9" s="13">
        <f>E10+E11+E12+E15+E16</f>
        <v>112162907363</v>
      </c>
      <c r="F9" s="15">
        <f>E9/D9*100</f>
        <v>56.702548907869733</v>
      </c>
    </row>
    <row r="10" spans="1:6" ht="19.5" customHeight="1" x14ac:dyDescent="0.25">
      <c r="A10" s="11">
        <v>1</v>
      </c>
      <c r="B10" s="12" t="s">
        <v>17</v>
      </c>
      <c r="C10" s="14">
        <v>5735000000</v>
      </c>
      <c r="D10" s="14">
        <v>5735000000</v>
      </c>
      <c r="E10" s="14">
        <v>4686084792</v>
      </c>
      <c r="F10" s="15">
        <f t="shared" ref="F10:F20" si="0">E10/D10*100</f>
        <v>81.710284080209235</v>
      </c>
    </row>
    <row r="11" spans="1:6" ht="19.5" customHeight="1" x14ac:dyDescent="0.25">
      <c r="A11" s="11">
        <v>2</v>
      </c>
      <c r="B11" s="12" t="s">
        <v>18</v>
      </c>
      <c r="C11" s="14">
        <v>1265000000</v>
      </c>
      <c r="D11" s="14">
        <v>1265000000</v>
      </c>
      <c r="E11" s="14">
        <v>1200235793</v>
      </c>
      <c r="F11" s="15">
        <f t="shared" si="0"/>
        <v>94.880299841897227</v>
      </c>
    </row>
    <row r="12" spans="1:6" ht="19.5" customHeight="1" x14ac:dyDescent="0.25">
      <c r="A12" s="11">
        <v>3</v>
      </c>
      <c r="B12" s="12" t="s">
        <v>19</v>
      </c>
      <c r="C12" s="14">
        <f>C13+C14</f>
        <v>158402000000</v>
      </c>
      <c r="D12" s="14">
        <f>D13+D14</f>
        <v>183221720000</v>
      </c>
      <c r="E12" s="14">
        <f>E13+E14</f>
        <v>101343720000</v>
      </c>
      <c r="F12" s="15">
        <f t="shared" si="0"/>
        <v>55.312066713487894</v>
      </c>
    </row>
    <row r="13" spans="1:6" ht="19.5" customHeight="1" x14ac:dyDescent="0.25">
      <c r="A13" s="3"/>
      <c r="B13" s="16" t="s">
        <v>20</v>
      </c>
      <c r="C13" s="17">
        <v>151648000000</v>
      </c>
      <c r="D13" s="17">
        <v>151648000000</v>
      </c>
      <c r="E13" s="18">
        <v>75822000000</v>
      </c>
      <c r="F13" s="15">
        <f t="shared" si="0"/>
        <v>49.998681156362103</v>
      </c>
    </row>
    <row r="14" spans="1:6" ht="19.5" customHeight="1" x14ac:dyDescent="0.25">
      <c r="A14" s="3"/>
      <c r="B14" s="16" t="s">
        <v>21</v>
      </c>
      <c r="C14" s="18">
        <v>6754000000</v>
      </c>
      <c r="D14" s="18">
        <v>31573720000</v>
      </c>
      <c r="E14" s="18">
        <v>25521720000</v>
      </c>
      <c r="F14" s="15">
        <f t="shared" si="0"/>
        <v>80.832160416954352</v>
      </c>
    </row>
    <row r="15" spans="1:6" ht="19.5" customHeight="1" x14ac:dyDescent="0.25">
      <c r="A15" s="11">
        <v>4</v>
      </c>
      <c r="B15" s="12" t="s">
        <v>37</v>
      </c>
      <c r="C15" s="14">
        <v>0</v>
      </c>
      <c r="D15" s="14">
        <v>2654699618</v>
      </c>
      <c r="E15" s="14"/>
      <c r="F15" s="15">
        <f t="shared" si="0"/>
        <v>0</v>
      </c>
    </row>
    <row r="16" spans="1:6" ht="19.5" customHeight="1" x14ac:dyDescent="0.25">
      <c r="A16" s="11">
        <v>5</v>
      </c>
      <c r="B16" s="12" t="s">
        <v>22</v>
      </c>
      <c r="C16" s="14">
        <v>0</v>
      </c>
      <c r="D16" s="14">
        <v>4932866778</v>
      </c>
      <c r="E16" s="14">
        <v>4932866778</v>
      </c>
      <c r="F16" s="15">
        <f t="shared" si="0"/>
        <v>100</v>
      </c>
    </row>
    <row r="17" spans="1:6" ht="19.5" customHeight="1" x14ac:dyDescent="0.25">
      <c r="A17" s="3" t="s">
        <v>23</v>
      </c>
      <c r="B17" s="3" t="s">
        <v>0</v>
      </c>
      <c r="C17" s="13">
        <f>C18+C19+C20</f>
        <v>165402000000</v>
      </c>
      <c r="D17" s="13">
        <f>D18+D19+D20</f>
        <v>197809286396</v>
      </c>
      <c r="E17" s="13">
        <f>E18+E19+E20</f>
        <v>90142476288</v>
      </c>
      <c r="F17" s="15">
        <f t="shared" si="0"/>
        <v>45.570396582666618</v>
      </c>
    </row>
    <row r="18" spans="1:6" ht="19.5" customHeight="1" x14ac:dyDescent="0.25">
      <c r="A18" s="11" t="s">
        <v>3</v>
      </c>
      <c r="B18" s="12" t="s">
        <v>24</v>
      </c>
      <c r="C18" s="14">
        <v>23404000000</v>
      </c>
      <c r="D18" s="14">
        <v>23404000000</v>
      </c>
      <c r="E18" s="14">
        <v>8593965410</v>
      </c>
      <c r="F18" s="15">
        <f t="shared" si="0"/>
        <v>36.720070970774223</v>
      </c>
    </row>
    <row r="19" spans="1:6" ht="19.5" customHeight="1" x14ac:dyDescent="0.25">
      <c r="A19" s="11" t="s">
        <v>4</v>
      </c>
      <c r="B19" s="12" t="s">
        <v>25</v>
      </c>
      <c r="C19" s="14">
        <v>138887000000</v>
      </c>
      <c r="D19" s="14">
        <f>174405286396-3111000000</f>
        <v>171294286396</v>
      </c>
      <c r="E19" s="14">
        <v>81548510878</v>
      </c>
      <c r="F19" s="15">
        <f t="shared" si="0"/>
        <v>47.607256840707031</v>
      </c>
    </row>
    <row r="20" spans="1:6" ht="19.5" customHeight="1" x14ac:dyDescent="0.25">
      <c r="A20" s="11" t="s">
        <v>5</v>
      </c>
      <c r="B20" s="12" t="s">
        <v>26</v>
      </c>
      <c r="C20" s="14">
        <v>3111000000</v>
      </c>
      <c r="D20" s="14">
        <v>3111000000</v>
      </c>
      <c r="E20" s="14"/>
      <c r="F20" s="15">
        <f t="shared" si="0"/>
        <v>0</v>
      </c>
    </row>
    <row r="21" spans="1:6" ht="19.5" customHeight="1" x14ac:dyDescent="0.2">
      <c r="A21" s="3"/>
      <c r="B21" s="10"/>
      <c r="C21" s="13"/>
      <c r="D21" s="13"/>
      <c r="E21" s="13"/>
      <c r="F21" s="10"/>
    </row>
    <row r="22" spans="1:6" ht="36.75" customHeight="1" x14ac:dyDescent="0.25">
      <c r="A22" s="59" t="s">
        <v>27</v>
      </c>
      <c r="B22" s="59"/>
      <c r="C22" s="59"/>
      <c r="D22" s="59"/>
      <c r="E22" s="59"/>
      <c r="F22" s="59"/>
    </row>
    <row r="23" spans="1:6" x14ac:dyDescent="0.2">
      <c r="E23" s="9"/>
    </row>
  </sheetData>
  <mergeCells count="6">
    <mergeCell ref="A4:F4"/>
    <mergeCell ref="E1:F1"/>
    <mergeCell ref="A22:F22"/>
    <mergeCell ref="A1:B1"/>
    <mergeCell ref="A2:B2"/>
    <mergeCell ref="A5:F5"/>
  </mergeCells>
  <phoneticPr fontId="9" type="noConversion"/>
  <pageMargins left="0.19685039370078741" right="0.19685039370078741" top="0.78740157480314965" bottom="0.39370078740157483" header="0.31496062992125984" footer="0.31496062992125984"/>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9"/>
  <sheetViews>
    <sheetView topLeftCell="A4" workbookViewId="0">
      <selection activeCell="F13" sqref="F13"/>
    </sheetView>
  </sheetViews>
  <sheetFormatPr defaultColWidth="8.85546875" defaultRowHeight="12.75" x14ac:dyDescent="0.2"/>
  <cols>
    <col min="1" max="1" width="5.7109375" style="19" customWidth="1"/>
    <col min="2" max="2" width="36.140625" style="19" customWidth="1"/>
    <col min="3" max="6" width="18.28515625" style="19" customWidth="1"/>
    <col min="7" max="8" width="21.5703125" style="19" customWidth="1"/>
    <col min="9" max="10" width="12.7109375" style="19" customWidth="1"/>
    <col min="11" max="11" width="14.85546875" style="19" bestFit="1" customWidth="1"/>
    <col min="12" max="12" width="14" style="19" bestFit="1" customWidth="1"/>
    <col min="13" max="16384" width="8.85546875" style="19"/>
  </cols>
  <sheetData>
    <row r="1" spans="1:12" ht="18.75" x14ac:dyDescent="0.2">
      <c r="A1" s="62" t="s">
        <v>1</v>
      </c>
      <c r="B1" s="62"/>
      <c r="H1" s="64" t="s">
        <v>58</v>
      </c>
      <c r="I1" s="64"/>
      <c r="J1" s="64"/>
    </row>
    <row r="2" spans="1:12" ht="18.75" x14ac:dyDescent="0.3">
      <c r="A2" s="63" t="str">
        <f>'BIEU 113'!A2:B2</f>
        <v>PHƯỜNG ĐẠI THÀNH</v>
      </c>
      <c r="B2" s="63"/>
    </row>
    <row r="3" spans="1:12" ht="18.75" x14ac:dyDescent="0.3">
      <c r="A3" s="20"/>
      <c r="B3" s="20"/>
    </row>
    <row r="4" spans="1:12" ht="18.75" x14ac:dyDescent="0.3">
      <c r="A4" s="63" t="s">
        <v>78</v>
      </c>
      <c r="B4" s="63"/>
      <c r="C4" s="63"/>
      <c r="D4" s="63"/>
      <c r="E4" s="63"/>
      <c r="F4" s="63"/>
      <c r="G4" s="63"/>
      <c r="H4" s="63"/>
      <c r="I4" s="63"/>
      <c r="J4" s="63"/>
    </row>
    <row r="5" spans="1:12" ht="18.75" x14ac:dyDescent="0.3">
      <c r="A5" s="65" t="str">
        <f>'BIEU 113'!A5:F5</f>
        <v>(Kèm theo Quyết định số:         /QĐ-UBND ngày        tháng 7 năm 2026 của Chủ tịch UBND phường Đại Thành)</v>
      </c>
      <c r="B5" s="65"/>
      <c r="C5" s="65"/>
      <c r="D5" s="65"/>
      <c r="E5" s="65"/>
      <c r="F5" s="65"/>
      <c r="G5" s="65"/>
      <c r="H5" s="65"/>
      <c r="I5" s="65"/>
      <c r="J5" s="65"/>
    </row>
    <row r="6" spans="1:12" ht="15.75" x14ac:dyDescent="0.25">
      <c r="C6" s="21"/>
      <c r="D6" s="21"/>
      <c r="E6" s="21"/>
      <c r="F6" s="21"/>
      <c r="I6" s="69" t="s">
        <v>2</v>
      </c>
      <c r="J6" s="69"/>
    </row>
    <row r="7" spans="1:12" ht="36.6" customHeight="1" x14ac:dyDescent="0.2">
      <c r="A7" s="66" t="s">
        <v>61</v>
      </c>
      <c r="B7" s="66" t="s">
        <v>62</v>
      </c>
      <c r="C7" s="66" t="s">
        <v>63</v>
      </c>
      <c r="D7" s="66"/>
      <c r="E7" s="67" t="s">
        <v>60</v>
      </c>
      <c r="F7" s="68"/>
      <c r="G7" s="66" t="s">
        <v>66</v>
      </c>
      <c r="H7" s="66"/>
      <c r="I7" s="66" t="s">
        <v>67</v>
      </c>
      <c r="J7" s="66"/>
    </row>
    <row r="8" spans="1:12" ht="17.45" customHeight="1" x14ac:dyDescent="0.2">
      <c r="A8" s="66"/>
      <c r="B8" s="66"/>
      <c r="C8" s="22" t="s">
        <v>64</v>
      </c>
      <c r="D8" s="22" t="s">
        <v>65</v>
      </c>
      <c r="E8" s="39" t="s">
        <v>64</v>
      </c>
      <c r="F8" s="39" t="s">
        <v>65</v>
      </c>
      <c r="G8" s="39" t="s">
        <v>64</v>
      </c>
      <c r="H8" s="39" t="s">
        <v>65</v>
      </c>
      <c r="I8" s="39" t="s">
        <v>64</v>
      </c>
      <c r="J8" s="39" t="s">
        <v>65</v>
      </c>
    </row>
    <row r="9" spans="1:12" ht="15.75" x14ac:dyDescent="0.25">
      <c r="A9" s="23" t="s">
        <v>7</v>
      </c>
      <c r="B9" s="23" t="s">
        <v>8</v>
      </c>
      <c r="C9" s="23" t="s">
        <v>3</v>
      </c>
      <c r="D9" s="23" t="s">
        <v>4</v>
      </c>
      <c r="E9" s="23">
        <v>3</v>
      </c>
      <c r="F9" s="23">
        <v>4</v>
      </c>
      <c r="G9" s="23">
        <v>5</v>
      </c>
      <c r="H9" s="23">
        <v>6</v>
      </c>
      <c r="I9" s="23" t="s">
        <v>68</v>
      </c>
      <c r="J9" s="23" t="s">
        <v>69</v>
      </c>
    </row>
    <row r="10" spans="1:12" ht="21.75" customHeight="1" x14ac:dyDescent="0.2">
      <c r="A10" s="24"/>
      <c r="B10" s="22" t="s">
        <v>28</v>
      </c>
      <c r="C10" s="25">
        <f t="shared" ref="C10:H10" si="0">C11+C16+C24+C25+C26+C27</f>
        <v>172062000000</v>
      </c>
      <c r="D10" s="25">
        <f t="shared" si="0"/>
        <v>165402000000</v>
      </c>
      <c r="E10" s="25">
        <f t="shared" si="0"/>
        <v>204469286396</v>
      </c>
      <c r="F10" s="25">
        <f t="shared" si="0"/>
        <v>197809286396</v>
      </c>
      <c r="G10" s="25">
        <f t="shared" si="0"/>
        <v>119799424543</v>
      </c>
      <c r="H10" s="25">
        <f t="shared" si="0"/>
        <v>112162907363</v>
      </c>
      <c r="I10" s="26">
        <f>G10/E10*100</f>
        <v>58.590425317464025</v>
      </c>
      <c r="J10" s="26">
        <f>H10/F10*100</f>
        <v>56.702548907869733</v>
      </c>
      <c r="K10" s="41"/>
    </row>
    <row r="11" spans="1:12" ht="21.75" customHeight="1" x14ac:dyDescent="0.2">
      <c r="A11" s="22" t="s">
        <v>15</v>
      </c>
      <c r="B11" s="27" t="s">
        <v>29</v>
      </c>
      <c r="C11" s="25">
        <f t="shared" ref="C11:H11" si="1">C12+C13+C14+C15</f>
        <v>5735000000</v>
      </c>
      <c r="D11" s="25">
        <f t="shared" si="1"/>
        <v>5735000000</v>
      </c>
      <c r="E11" s="25">
        <f t="shared" si="1"/>
        <v>5735000000</v>
      </c>
      <c r="F11" s="25">
        <f t="shared" si="1"/>
        <v>5735000000</v>
      </c>
      <c r="G11" s="25">
        <f t="shared" si="1"/>
        <v>4686084792</v>
      </c>
      <c r="H11" s="25">
        <f t="shared" si="1"/>
        <v>4686084792</v>
      </c>
      <c r="I11" s="26">
        <f t="shared" ref="I11:I29" si="2">G11/E11*100</f>
        <v>81.710284080209235</v>
      </c>
      <c r="J11" s="26">
        <f t="shared" ref="J11:J29" si="3">H11/F11*100</f>
        <v>81.710284080209235</v>
      </c>
      <c r="K11" s="21"/>
    </row>
    <row r="12" spans="1:12" ht="21.75" customHeight="1" x14ac:dyDescent="0.2">
      <c r="A12" s="24"/>
      <c r="B12" s="28" t="s">
        <v>47</v>
      </c>
      <c r="C12" s="29">
        <v>3080000000</v>
      </c>
      <c r="D12" s="29">
        <v>3080000000</v>
      </c>
      <c r="E12" s="29">
        <v>3080000000</v>
      </c>
      <c r="F12" s="29">
        <v>3080000000</v>
      </c>
      <c r="G12" s="40">
        <f>707702306+1101148400+4150000+555677708</f>
        <v>2368678414</v>
      </c>
      <c r="H12" s="40">
        <f>707702306+1101148400+4150000+555677708</f>
        <v>2368678414</v>
      </c>
      <c r="I12" s="30">
        <f t="shared" si="2"/>
        <v>76.905143311688306</v>
      </c>
      <c r="J12" s="30">
        <f t="shared" si="3"/>
        <v>76.905143311688306</v>
      </c>
    </row>
    <row r="13" spans="1:12" ht="21.75" customHeight="1" x14ac:dyDescent="0.2">
      <c r="A13" s="24"/>
      <c r="B13" s="28" t="s">
        <v>48</v>
      </c>
      <c r="C13" s="29">
        <v>2640000000</v>
      </c>
      <c r="D13" s="29">
        <v>2640000000</v>
      </c>
      <c r="E13" s="29">
        <v>2640000000</v>
      </c>
      <c r="F13" s="29">
        <v>2640000000</v>
      </c>
      <c r="G13" s="40">
        <v>2279077224</v>
      </c>
      <c r="H13" s="40">
        <v>2279077224</v>
      </c>
      <c r="I13" s="30">
        <f t="shared" si="2"/>
        <v>86.328682727272735</v>
      </c>
      <c r="J13" s="30">
        <f t="shared" si="3"/>
        <v>86.328682727272735</v>
      </c>
    </row>
    <row r="14" spans="1:12" ht="21.75" customHeight="1" x14ac:dyDescent="0.2">
      <c r="A14" s="24"/>
      <c r="B14" s="28" t="s">
        <v>49</v>
      </c>
      <c r="C14" s="29">
        <v>15000000</v>
      </c>
      <c r="D14" s="29">
        <v>15000000</v>
      </c>
      <c r="E14" s="29">
        <v>15000000</v>
      </c>
      <c r="F14" s="29">
        <v>15000000</v>
      </c>
      <c r="G14" s="29"/>
      <c r="H14" s="29"/>
      <c r="I14" s="30"/>
      <c r="J14" s="30"/>
      <c r="L14" s="21"/>
    </row>
    <row r="15" spans="1:12" ht="21.75" customHeight="1" x14ac:dyDescent="0.2">
      <c r="A15" s="24"/>
      <c r="B15" s="28" t="s">
        <v>50</v>
      </c>
      <c r="C15" s="29"/>
      <c r="D15" s="29"/>
      <c r="E15" s="29"/>
      <c r="F15" s="29"/>
      <c r="G15" s="40">
        <v>38329154</v>
      </c>
      <c r="H15" s="40">
        <v>38329154</v>
      </c>
      <c r="I15" s="30"/>
      <c r="J15" s="30"/>
    </row>
    <row r="16" spans="1:12" ht="37.5" customHeight="1" x14ac:dyDescent="0.2">
      <c r="A16" s="22" t="s">
        <v>23</v>
      </c>
      <c r="B16" s="27" t="s">
        <v>30</v>
      </c>
      <c r="C16" s="25">
        <f t="shared" ref="C16:H16" si="4">C17+C21</f>
        <v>7925000000</v>
      </c>
      <c r="D16" s="25">
        <f t="shared" si="4"/>
        <v>1265000000</v>
      </c>
      <c r="E16" s="25">
        <f t="shared" si="4"/>
        <v>7925000000</v>
      </c>
      <c r="F16" s="25">
        <f t="shared" si="4"/>
        <v>1265000000</v>
      </c>
      <c r="G16" s="25">
        <f t="shared" si="4"/>
        <v>8836752973</v>
      </c>
      <c r="H16" s="25">
        <f t="shared" si="4"/>
        <v>1200235793</v>
      </c>
      <c r="I16" s="26">
        <f t="shared" si="2"/>
        <v>111.50476937539433</v>
      </c>
      <c r="J16" s="26">
        <f t="shared" si="3"/>
        <v>94.880299841897227</v>
      </c>
    </row>
    <row r="17" spans="1:12" s="37" customFormat="1" ht="21.75" customHeight="1" x14ac:dyDescent="0.2">
      <c r="A17" s="36" t="s">
        <v>3</v>
      </c>
      <c r="B17" s="27" t="s">
        <v>31</v>
      </c>
      <c r="C17" s="25">
        <f t="shared" ref="C17:H17" si="5">C18+C19+C20</f>
        <v>4010000000</v>
      </c>
      <c r="D17" s="25">
        <f t="shared" si="5"/>
        <v>330000000</v>
      </c>
      <c r="E17" s="25">
        <f t="shared" si="5"/>
        <v>4010000000</v>
      </c>
      <c r="F17" s="25">
        <f t="shared" si="5"/>
        <v>330000000</v>
      </c>
      <c r="G17" s="25">
        <f t="shared" si="5"/>
        <v>5860652384</v>
      </c>
      <c r="H17" s="25">
        <f t="shared" si="5"/>
        <v>223564921</v>
      </c>
      <c r="I17" s="26">
        <f t="shared" si="2"/>
        <v>146.15093226932669</v>
      </c>
      <c r="J17" s="26">
        <f t="shared" si="3"/>
        <v>67.746945757575759</v>
      </c>
      <c r="L17" s="38"/>
    </row>
    <row r="18" spans="1:12" ht="21.75" customHeight="1" x14ac:dyDescent="0.2">
      <c r="A18" s="24"/>
      <c r="B18" s="31" t="s">
        <v>51</v>
      </c>
      <c r="C18" s="29">
        <v>130000000</v>
      </c>
      <c r="D18" s="29">
        <v>30000000</v>
      </c>
      <c r="E18" s="29">
        <v>130000000</v>
      </c>
      <c r="F18" s="29">
        <v>30000000</v>
      </c>
      <c r="G18" s="29">
        <f>2581037414-G12</f>
        <v>212359000</v>
      </c>
      <c r="H18" s="29">
        <f>2442450414-H12</f>
        <v>73772000</v>
      </c>
      <c r="I18" s="30">
        <f t="shared" si="2"/>
        <v>163.35307692307691</v>
      </c>
      <c r="J18" s="30">
        <f t="shared" si="3"/>
        <v>245.90666666666667</v>
      </c>
      <c r="L18" s="41"/>
    </row>
    <row r="19" spans="1:12" ht="21.75" customHeight="1" x14ac:dyDescent="0.2">
      <c r="A19" s="24"/>
      <c r="B19" s="31" t="s">
        <v>52</v>
      </c>
      <c r="C19" s="29">
        <v>3500000000</v>
      </c>
      <c r="D19" s="29"/>
      <c r="E19" s="29">
        <v>3500000000</v>
      </c>
      <c r="F19" s="29"/>
      <c r="G19" s="40">
        <v>5145583780</v>
      </c>
      <c r="H19" s="29"/>
      <c r="I19" s="30">
        <f t="shared" si="2"/>
        <v>147.01667942857145</v>
      </c>
      <c r="J19" s="30"/>
      <c r="L19" s="41"/>
    </row>
    <row r="20" spans="1:12" ht="21.75" customHeight="1" x14ac:dyDescent="0.2">
      <c r="A20" s="24"/>
      <c r="B20" s="31" t="s">
        <v>53</v>
      </c>
      <c r="C20" s="29">
        <v>380000000</v>
      </c>
      <c r="D20" s="29">
        <v>300000000</v>
      </c>
      <c r="E20" s="29">
        <v>380000000</v>
      </c>
      <c r="F20" s="29">
        <v>300000000</v>
      </c>
      <c r="G20" s="29">
        <f>303869514+198840090</f>
        <v>502709604</v>
      </c>
      <c r="H20" s="29">
        <f>60001919+89791002</f>
        <v>149792921</v>
      </c>
      <c r="I20" s="30">
        <f t="shared" si="2"/>
        <v>132.29200105263158</v>
      </c>
      <c r="J20" s="30">
        <f t="shared" si="3"/>
        <v>49.930973666666667</v>
      </c>
      <c r="L20" s="21"/>
    </row>
    <row r="21" spans="1:12" s="37" customFormat="1" ht="35.25" customHeight="1" x14ac:dyDescent="0.2">
      <c r="A21" s="36" t="s">
        <v>4</v>
      </c>
      <c r="B21" s="27" t="s">
        <v>32</v>
      </c>
      <c r="C21" s="25">
        <f t="shared" ref="C21:H21" si="6">C22+C23</f>
        <v>3915000000</v>
      </c>
      <c r="D21" s="25">
        <f t="shared" si="6"/>
        <v>935000000</v>
      </c>
      <c r="E21" s="25">
        <f t="shared" si="6"/>
        <v>3915000000</v>
      </c>
      <c r="F21" s="25">
        <f t="shared" si="6"/>
        <v>935000000</v>
      </c>
      <c r="G21" s="25">
        <f t="shared" si="6"/>
        <v>2976100589</v>
      </c>
      <c r="H21" s="25">
        <f t="shared" si="6"/>
        <v>976670872</v>
      </c>
      <c r="I21" s="26">
        <f t="shared" si="2"/>
        <v>76.017894993614306</v>
      </c>
      <c r="J21" s="26">
        <f t="shared" si="3"/>
        <v>104.4567777540107</v>
      </c>
      <c r="L21" s="38"/>
    </row>
    <row r="22" spans="1:12" ht="21.75" customHeight="1" x14ac:dyDescent="0.2">
      <c r="A22" s="24"/>
      <c r="B22" s="31" t="s">
        <v>45</v>
      </c>
      <c r="C22" s="32">
        <v>175000000</v>
      </c>
      <c r="D22" s="32">
        <v>5000000</v>
      </c>
      <c r="E22" s="32">
        <v>175000000</v>
      </c>
      <c r="F22" s="32">
        <v>5000000</v>
      </c>
      <c r="G22" s="40">
        <v>397131958</v>
      </c>
      <c r="H22" s="29"/>
      <c r="I22" s="30">
        <f t="shared" si="2"/>
        <v>226.93254742857141</v>
      </c>
      <c r="J22" s="30">
        <f t="shared" si="3"/>
        <v>0</v>
      </c>
    </row>
    <row r="23" spans="1:12" ht="21.75" customHeight="1" x14ac:dyDescent="0.2">
      <c r="A23" s="24"/>
      <c r="B23" s="31" t="s">
        <v>54</v>
      </c>
      <c r="C23" s="32">
        <v>3740000000</v>
      </c>
      <c r="D23" s="29">
        <v>930000000</v>
      </c>
      <c r="E23" s="32">
        <v>3740000000</v>
      </c>
      <c r="F23" s="29">
        <v>930000000</v>
      </c>
      <c r="G23" s="40">
        <v>2578968631</v>
      </c>
      <c r="H23" s="40">
        <v>976670872</v>
      </c>
      <c r="I23" s="30">
        <f t="shared" si="2"/>
        <v>68.956380508021383</v>
      </c>
      <c r="J23" s="30">
        <f t="shared" si="3"/>
        <v>105.01837333333333</v>
      </c>
      <c r="L23" s="21"/>
    </row>
    <row r="24" spans="1:12" ht="38.25" customHeight="1" x14ac:dyDescent="0.2">
      <c r="A24" s="22" t="s">
        <v>33</v>
      </c>
      <c r="B24" s="27" t="s">
        <v>34</v>
      </c>
      <c r="C24" s="29"/>
      <c r="D24" s="29"/>
      <c r="E24" s="29"/>
      <c r="F24" s="29"/>
      <c r="G24" s="29"/>
      <c r="H24" s="29"/>
      <c r="I24" s="26"/>
      <c r="J24" s="26"/>
    </row>
    <row r="25" spans="1:12" ht="21.75" customHeight="1" x14ac:dyDescent="0.2">
      <c r="A25" s="22" t="s">
        <v>35</v>
      </c>
      <c r="B25" s="27" t="s">
        <v>22</v>
      </c>
      <c r="C25" s="25">
        <f>D25</f>
        <v>0</v>
      </c>
      <c r="D25" s="25">
        <v>0</v>
      </c>
      <c r="E25" s="25">
        <v>4932866778</v>
      </c>
      <c r="F25" s="25">
        <v>4932866778</v>
      </c>
      <c r="G25" s="25">
        <v>4932866778</v>
      </c>
      <c r="H25" s="25">
        <v>4932866778</v>
      </c>
      <c r="I25" s="26">
        <f t="shared" si="2"/>
        <v>100</v>
      </c>
      <c r="J25" s="26">
        <f t="shared" si="3"/>
        <v>100</v>
      </c>
    </row>
    <row r="26" spans="1:12" ht="21.75" customHeight="1" x14ac:dyDescent="0.2">
      <c r="A26" s="22" t="s">
        <v>36</v>
      </c>
      <c r="B26" s="27" t="s">
        <v>37</v>
      </c>
      <c r="C26" s="33">
        <f>D26</f>
        <v>0</v>
      </c>
      <c r="D26" s="33">
        <v>0</v>
      </c>
      <c r="E26" s="33">
        <v>2654699618</v>
      </c>
      <c r="F26" s="33">
        <v>2654699618</v>
      </c>
      <c r="G26" s="33"/>
      <c r="H26" s="33"/>
      <c r="I26" s="26"/>
      <c r="J26" s="26"/>
    </row>
    <row r="27" spans="1:12" ht="21.75" customHeight="1" x14ac:dyDescent="0.2">
      <c r="A27" s="22" t="s">
        <v>38</v>
      </c>
      <c r="B27" s="27" t="s">
        <v>39</v>
      </c>
      <c r="C27" s="25">
        <f t="shared" ref="C27:H27" si="7">C28+C29</f>
        <v>158402000000</v>
      </c>
      <c r="D27" s="25">
        <f t="shared" si="7"/>
        <v>158402000000</v>
      </c>
      <c r="E27" s="25">
        <f t="shared" si="7"/>
        <v>183221720000</v>
      </c>
      <c r="F27" s="25">
        <f t="shared" si="7"/>
        <v>183221720000</v>
      </c>
      <c r="G27" s="25">
        <f t="shared" si="7"/>
        <v>101343720000</v>
      </c>
      <c r="H27" s="25">
        <f t="shared" si="7"/>
        <v>101343720000</v>
      </c>
      <c r="I27" s="26">
        <f t="shared" si="2"/>
        <v>55.312066713487894</v>
      </c>
      <c r="J27" s="26">
        <f t="shared" si="3"/>
        <v>55.312066713487894</v>
      </c>
    </row>
    <row r="28" spans="1:12" ht="21.75" customHeight="1" x14ac:dyDescent="0.2">
      <c r="A28" s="24"/>
      <c r="B28" s="28" t="s">
        <v>20</v>
      </c>
      <c r="C28" s="34">
        <f>D28</f>
        <v>151648000000</v>
      </c>
      <c r="D28" s="34">
        <v>151648000000</v>
      </c>
      <c r="E28" s="34">
        <v>151648000000</v>
      </c>
      <c r="F28" s="34">
        <v>151648000000</v>
      </c>
      <c r="G28" s="35">
        <v>75822000000</v>
      </c>
      <c r="H28" s="35">
        <v>75822000000</v>
      </c>
      <c r="I28" s="30">
        <f t="shared" si="2"/>
        <v>49.998681156362103</v>
      </c>
      <c r="J28" s="30">
        <f>H28/F28*100</f>
        <v>49.998681156362103</v>
      </c>
    </row>
    <row r="29" spans="1:12" ht="21.75" customHeight="1" x14ac:dyDescent="0.2">
      <c r="A29" s="24"/>
      <c r="B29" s="28" t="s">
        <v>21</v>
      </c>
      <c r="C29" s="35">
        <f>D29</f>
        <v>6754000000</v>
      </c>
      <c r="D29" s="35">
        <v>6754000000</v>
      </c>
      <c r="E29" s="35">
        <v>31573720000</v>
      </c>
      <c r="F29" s="35">
        <v>31573720000</v>
      </c>
      <c r="G29" s="35">
        <v>25521720000</v>
      </c>
      <c r="H29" s="35">
        <v>25521720000</v>
      </c>
      <c r="I29" s="30">
        <f t="shared" si="2"/>
        <v>80.832160416954352</v>
      </c>
      <c r="J29" s="30">
        <f t="shared" si="3"/>
        <v>80.832160416954352</v>
      </c>
    </row>
  </sheetData>
  <mergeCells count="12">
    <mergeCell ref="A1:B1"/>
    <mergeCell ref="A2:B2"/>
    <mergeCell ref="H1:J1"/>
    <mergeCell ref="A5:J5"/>
    <mergeCell ref="I7:J7"/>
    <mergeCell ref="A4:J4"/>
    <mergeCell ref="A7:A8"/>
    <mergeCell ref="B7:B8"/>
    <mergeCell ref="C7:D7"/>
    <mergeCell ref="E7:F7"/>
    <mergeCell ref="G7:H7"/>
    <mergeCell ref="I6:J6"/>
  </mergeCells>
  <phoneticPr fontId="9" type="noConversion"/>
  <pageMargins left="0.19685039370078741" right="0.19685039370078741" top="0.78740157480314965" bottom="0.39370078740157483" header="0" footer="0.31496062992125984"/>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2"/>
  <sheetViews>
    <sheetView topLeftCell="C4" workbookViewId="0">
      <selection activeCell="G12" sqref="G12"/>
    </sheetView>
  </sheetViews>
  <sheetFormatPr defaultColWidth="9.140625" defaultRowHeight="12.75" x14ac:dyDescent="0.2"/>
  <cols>
    <col min="1" max="1" width="5.140625" style="1" bestFit="1" customWidth="1"/>
    <col min="2" max="2" width="26.140625" style="1" customWidth="1"/>
    <col min="3" max="3" width="17.85546875" style="1" bestFit="1" customWidth="1"/>
    <col min="4" max="4" width="16.5703125" style="1" bestFit="1" customWidth="1"/>
    <col min="5" max="6" width="17.85546875" style="1" bestFit="1" customWidth="1"/>
    <col min="7" max="7" width="16.5703125" style="1" bestFit="1" customWidth="1"/>
    <col min="8" max="8" width="17.85546875" style="1" bestFit="1" customWidth="1"/>
    <col min="9" max="9" width="16.5703125" style="1" bestFit="1" customWidth="1"/>
    <col min="10" max="10" width="15.42578125" style="1" bestFit="1" customWidth="1"/>
    <col min="11" max="11" width="16.5703125" style="1" bestFit="1" customWidth="1"/>
    <col min="12" max="12" width="7.42578125" style="1" customWidth="1"/>
    <col min="13" max="13" width="8.5703125" style="1" customWidth="1"/>
    <col min="14" max="14" width="9.28515625" style="1" customWidth="1"/>
    <col min="15" max="16384" width="9.140625" style="1"/>
  </cols>
  <sheetData>
    <row r="1" spans="1:14" ht="18.75" x14ac:dyDescent="0.2">
      <c r="A1" s="60" t="s">
        <v>1</v>
      </c>
      <c r="B1" s="60"/>
      <c r="L1" s="58" t="s">
        <v>59</v>
      </c>
      <c r="M1" s="58"/>
      <c r="N1" s="58"/>
    </row>
    <row r="2" spans="1:14" ht="18.75" x14ac:dyDescent="0.3">
      <c r="A2" s="57" t="str">
        <f>'BIEU 114'!A2:B2</f>
        <v>PHƯỜNG ĐẠI THÀNH</v>
      </c>
      <c r="B2" s="57"/>
    </row>
    <row r="3" spans="1:14" ht="18.75" x14ac:dyDescent="0.3">
      <c r="A3" s="4"/>
      <c r="B3" s="4"/>
    </row>
    <row r="4" spans="1:14" ht="18.75" x14ac:dyDescent="0.3">
      <c r="A4" s="57" t="s">
        <v>80</v>
      </c>
      <c r="B4" s="57"/>
      <c r="C4" s="57"/>
      <c r="D4" s="57"/>
      <c r="E4" s="57"/>
      <c r="F4" s="57"/>
      <c r="G4" s="57"/>
      <c r="H4" s="57"/>
      <c r="I4" s="57"/>
      <c r="J4" s="57"/>
      <c r="K4" s="57"/>
      <c r="L4" s="57"/>
      <c r="M4" s="57"/>
      <c r="N4" s="57"/>
    </row>
    <row r="5" spans="1:14" ht="18.75" x14ac:dyDescent="0.3">
      <c r="A5" s="70" t="str">
        <f>'BIEU 114'!A5:J5</f>
        <v>(Kèm theo Quyết định số:         /QĐ-UBND ngày        tháng 7 năm 2026 của Chủ tịch UBND phường Đại Thành)</v>
      </c>
      <c r="B5" s="70"/>
      <c r="C5" s="70"/>
      <c r="D5" s="70"/>
      <c r="E5" s="70"/>
      <c r="F5" s="70"/>
      <c r="G5" s="70"/>
      <c r="H5" s="70"/>
      <c r="I5" s="70"/>
      <c r="J5" s="70"/>
      <c r="K5" s="70"/>
      <c r="L5" s="70"/>
      <c r="M5" s="70"/>
      <c r="N5" s="70"/>
    </row>
    <row r="6" spans="1:14" ht="15.75" x14ac:dyDescent="0.25">
      <c r="M6" s="72" t="s">
        <v>2</v>
      </c>
      <c r="N6" s="72"/>
    </row>
    <row r="7" spans="1:14" ht="31.5" customHeight="1" x14ac:dyDescent="0.2">
      <c r="A7" s="71" t="s">
        <v>61</v>
      </c>
      <c r="B7" s="71" t="s">
        <v>62</v>
      </c>
      <c r="C7" s="71" t="s">
        <v>63</v>
      </c>
      <c r="D7" s="71"/>
      <c r="E7" s="71"/>
      <c r="F7" s="73" t="s">
        <v>60</v>
      </c>
      <c r="G7" s="74"/>
      <c r="H7" s="75"/>
      <c r="I7" s="71" t="s">
        <v>66</v>
      </c>
      <c r="J7" s="71"/>
      <c r="K7" s="71"/>
      <c r="L7" s="71" t="s">
        <v>67</v>
      </c>
      <c r="M7" s="71"/>
      <c r="N7" s="71"/>
    </row>
    <row r="8" spans="1:14" ht="34.5" customHeight="1" x14ac:dyDescent="0.2">
      <c r="A8" s="71"/>
      <c r="B8" s="71"/>
      <c r="C8" s="42" t="s">
        <v>70</v>
      </c>
      <c r="D8" s="42" t="s">
        <v>40</v>
      </c>
      <c r="E8" s="42" t="s">
        <v>41</v>
      </c>
      <c r="F8" s="42" t="s">
        <v>70</v>
      </c>
      <c r="G8" s="42" t="s">
        <v>40</v>
      </c>
      <c r="H8" s="42" t="s">
        <v>41</v>
      </c>
      <c r="I8" s="42" t="s">
        <v>70</v>
      </c>
      <c r="J8" s="42" t="s">
        <v>40</v>
      </c>
      <c r="K8" s="42" t="s">
        <v>41</v>
      </c>
      <c r="L8" s="42" t="s">
        <v>70</v>
      </c>
      <c r="M8" s="42" t="s">
        <v>40</v>
      </c>
      <c r="N8" s="42" t="s">
        <v>41</v>
      </c>
    </row>
    <row r="9" spans="1:14" ht="15" x14ac:dyDescent="0.2">
      <c r="A9" s="43" t="s">
        <v>7</v>
      </c>
      <c r="B9" s="43" t="s">
        <v>8</v>
      </c>
      <c r="C9" s="43" t="s">
        <v>3</v>
      </c>
      <c r="D9" s="43" t="s">
        <v>4</v>
      </c>
      <c r="E9" s="43" t="s">
        <v>5</v>
      </c>
      <c r="F9" s="43">
        <v>4</v>
      </c>
      <c r="G9" s="43">
        <v>5</v>
      </c>
      <c r="H9" s="43">
        <v>6</v>
      </c>
      <c r="I9" s="43">
        <v>7</v>
      </c>
      <c r="J9" s="43">
        <v>8</v>
      </c>
      <c r="K9" s="43">
        <v>9</v>
      </c>
      <c r="L9" s="43" t="s">
        <v>71</v>
      </c>
      <c r="M9" s="43" t="s">
        <v>72</v>
      </c>
      <c r="N9" s="43" t="s">
        <v>73</v>
      </c>
    </row>
    <row r="10" spans="1:14" ht="15" x14ac:dyDescent="0.2">
      <c r="A10" s="43"/>
      <c r="B10" s="42" t="s">
        <v>74</v>
      </c>
      <c r="C10" s="44">
        <f t="shared" ref="C10:K10" si="0">SUM(C12:C19)</f>
        <v>165402000000</v>
      </c>
      <c r="D10" s="44">
        <f t="shared" si="0"/>
        <v>23404000000</v>
      </c>
      <c r="E10" s="44">
        <f t="shared" si="0"/>
        <v>141998000000</v>
      </c>
      <c r="F10" s="44">
        <f t="shared" si="0"/>
        <v>197809286396</v>
      </c>
      <c r="G10" s="44">
        <f t="shared" si="0"/>
        <v>23404000000</v>
      </c>
      <c r="H10" s="44">
        <f t="shared" si="0"/>
        <v>174405286396</v>
      </c>
      <c r="I10" s="44">
        <f t="shared" si="0"/>
        <v>90142476288</v>
      </c>
      <c r="J10" s="44">
        <f t="shared" si="0"/>
        <v>8593965410</v>
      </c>
      <c r="K10" s="44">
        <f t="shared" si="0"/>
        <v>81548510878</v>
      </c>
      <c r="L10" s="45">
        <f>I10/F10*100</f>
        <v>45.570396582666618</v>
      </c>
      <c r="M10" s="45">
        <f>J10/G10*100</f>
        <v>36.720070970774223</v>
      </c>
      <c r="N10" s="45">
        <f>K10/H10*100</f>
        <v>46.758049921054642</v>
      </c>
    </row>
    <row r="11" spans="1:14" ht="15" x14ac:dyDescent="0.2">
      <c r="A11" s="43"/>
      <c r="B11" s="46" t="s">
        <v>9</v>
      </c>
      <c r="C11" s="43"/>
      <c r="D11" s="43"/>
      <c r="E11" s="43"/>
      <c r="F11" s="43"/>
      <c r="G11" s="43"/>
      <c r="H11" s="43"/>
      <c r="I11" s="43"/>
      <c r="J11" s="43"/>
      <c r="K11" s="47"/>
      <c r="L11" s="45"/>
      <c r="M11" s="45"/>
      <c r="N11" s="45"/>
    </row>
    <row r="12" spans="1:14" ht="15" x14ac:dyDescent="0.25">
      <c r="A12" s="43" t="s">
        <v>3</v>
      </c>
      <c r="B12" s="46" t="s">
        <v>55</v>
      </c>
      <c r="C12" s="48">
        <f t="shared" ref="C12:C18" si="1">D12+E12</f>
        <v>23404000000</v>
      </c>
      <c r="D12" s="49">
        <v>23404000000</v>
      </c>
      <c r="E12" s="43"/>
      <c r="F12" s="43">
        <f>G12+H12</f>
        <v>23404000000</v>
      </c>
      <c r="G12" s="49">
        <v>23404000000</v>
      </c>
      <c r="H12" s="43"/>
      <c r="I12" s="48">
        <f t="shared" ref="I12:I18" si="2">J12+K12</f>
        <v>8593965410</v>
      </c>
      <c r="J12" s="47">
        <v>8593965410</v>
      </c>
      <c r="K12" s="47"/>
      <c r="L12" s="50">
        <f t="shared" ref="L12:L16" si="3">I12/F12*100</f>
        <v>36.720070970774223</v>
      </c>
      <c r="M12" s="50">
        <f t="shared" ref="M12" si="4">J12/G12*100</f>
        <v>36.720070970774223</v>
      </c>
      <c r="N12" s="50"/>
    </row>
    <row r="13" spans="1:14" ht="15" x14ac:dyDescent="0.25">
      <c r="A13" s="51" t="s">
        <v>4</v>
      </c>
      <c r="B13" s="46" t="s">
        <v>10</v>
      </c>
      <c r="C13" s="48">
        <f t="shared" si="1"/>
        <v>71990000000</v>
      </c>
      <c r="D13" s="43"/>
      <c r="E13" s="49">
        <v>71990000000</v>
      </c>
      <c r="F13" s="43">
        <f t="shared" ref="F13:F19" si="5">G13+H13</f>
        <v>71990000000</v>
      </c>
      <c r="G13" s="49"/>
      <c r="H13" s="49">
        <v>71990000000</v>
      </c>
      <c r="I13" s="48">
        <f t="shared" si="2"/>
        <v>33803570379</v>
      </c>
      <c r="J13" s="43"/>
      <c r="K13" s="47">
        <v>33803570379</v>
      </c>
      <c r="L13" s="50">
        <f t="shared" si="3"/>
        <v>46.955924960411167</v>
      </c>
      <c r="M13" s="50"/>
      <c r="N13" s="50">
        <f t="shared" ref="N13:N16" si="6">K13/H13*100</f>
        <v>46.955924960411167</v>
      </c>
    </row>
    <row r="14" spans="1:14" ht="15" x14ac:dyDescent="0.25">
      <c r="A14" s="43" t="s">
        <v>5</v>
      </c>
      <c r="B14" s="46" t="s">
        <v>11</v>
      </c>
      <c r="C14" s="48">
        <f t="shared" si="1"/>
        <v>2000000000</v>
      </c>
      <c r="D14" s="43"/>
      <c r="E14" s="49">
        <v>2000000000</v>
      </c>
      <c r="F14" s="43">
        <f t="shared" si="5"/>
        <v>2096923000</v>
      </c>
      <c r="G14" s="49"/>
      <c r="H14" s="49">
        <v>2096923000</v>
      </c>
      <c r="I14" s="48">
        <f t="shared" si="2"/>
        <v>2004951000</v>
      </c>
      <c r="J14" s="43"/>
      <c r="K14" s="52">
        <v>2004951000</v>
      </c>
      <c r="L14" s="50">
        <f t="shared" si="3"/>
        <v>95.613954351208889</v>
      </c>
      <c r="M14" s="50"/>
      <c r="N14" s="50">
        <f t="shared" si="6"/>
        <v>95.613954351208889</v>
      </c>
    </row>
    <row r="15" spans="1:14" ht="15" x14ac:dyDescent="0.25">
      <c r="A15" s="51" t="s">
        <v>6</v>
      </c>
      <c r="B15" s="46" t="s">
        <v>12</v>
      </c>
      <c r="C15" s="48">
        <f t="shared" si="1"/>
        <v>3000000000</v>
      </c>
      <c r="D15" s="43"/>
      <c r="E15" s="49">
        <v>3000000000</v>
      </c>
      <c r="F15" s="43">
        <f t="shared" si="5"/>
        <v>7212000000</v>
      </c>
      <c r="G15" s="49"/>
      <c r="H15" s="49">
        <v>7212000000</v>
      </c>
      <c r="I15" s="48">
        <f t="shared" si="2"/>
        <v>4698638712</v>
      </c>
      <c r="J15" s="43"/>
      <c r="K15" s="52">
        <v>4698638712</v>
      </c>
      <c r="L15" s="50">
        <f t="shared" si="3"/>
        <v>65.150287188019959</v>
      </c>
      <c r="M15" s="50"/>
      <c r="N15" s="50">
        <f t="shared" si="6"/>
        <v>65.150287188019959</v>
      </c>
    </row>
    <row r="16" spans="1:14" ht="45" x14ac:dyDescent="0.25">
      <c r="A16" s="43" t="s">
        <v>42</v>
      </c>
      <c r="B16" s="46" t="s">
        <v>13</v>
      </c>
      <c r="C16" s="53">
        <f t="shared" si="1"/>
        <v>55143000000</v>
      </c>
      <c r="D16" s="43"/>
      <c r="E16" s="54">
        <v>55143000000</v>
      </c>
      <c r="F16" s="43">
        <f t="shared" si="5"/>
        <v>58421643396</v>
      </c>
      <c r="G16" s="54"/>
      <c r="H16" s="54">
        <v>58421643396</v>
      </c>
      <c r="I16" s="48">
        <f t="shared" si="2"/>
        <v>41041350787</v>
      </c>
      <c r="J16" s="43"/>
      <c r="K16" s="52">
        <f>90142476288-K13-K14-K15-J12</f>
        <v>41041350787</v>
      </c>
      <c r="L16" s="50">
        <f t="shared" si="3"/>
        <v>70.250250423133437</v>
      </c>
      <c r="M16" s="50"/>
      <c r="N16" s="50">
        <f t="shared" si="6"/>
        <v>70.250250423133437</v>
      </c>
    </row>
    <row r="17" spans="1:14" ht="15" x14ac:dyDescent="0.25">
      <c r="A17" s="51" t="s">
        <v>43</v>
      </c>
      <c r="B17" s="46" t="s">
        <v>56</v>
      </c>
      <c r="C17" s="48">
        <f t="shared" si="1"/>
        <v>6754000000</v>
      </c>
      <c r="D17" s="43"/>
      <c r="E17" s="54">
        <v>6754000000</v>
      </c>
      <c r="F17" s="43">
        <f t="shared" si="5"/>
        <v>31573720000</v>
      </c>
      <c r="G17" s="54"/>
      <c r="H17" s="54">
        <v>31573720000</v>
      </c>
      <c r="I17" s="48">
        <f>J17+M18</f>
        <v>0</v>
      </c>
      <c r="J17" s="43"/>
      <c r="K17" s="55"/>
      <c r="L17" s="50"/>
      <c r="M17" s="50"/>
      <c r="N17" s="50"/>
    </row>
    <row r="18" spans="1:14" ht="15" x14ac:dyDescent="0.25">
      <c r="A18" s="43" t="s">
        <v>44</v>
      </c>
      <c r="B18" s="46" t="s">
        <v>14</v>
      </c>
      <c r="C18" s="48">
        <f t="shared" si="1"/>
        <v>3111000000</v>
      </c>
      <c r="D18" s="54"/>
      <c r="E18" s="54">
        <f>'BIEU 113'!C20</f>
        <v>3111000000</v>
      </c>
      <c r="F18" s="43">
        <f t="shared" si="5"/>
        <v>3111000000</v>
      </c>
      <c r="G18" s="54"/>
      <c r="H18" s="54">
        <v>3111000000</v>
      </c>
      <c r="I18" s="48">
        <f t="shared" si="2"/>
        <v>0</v>
      </c>
      <c r="J18" s="43"/>
      <c r="K18" s="52"/>
      <c r="L18" s="50"/>
      <c r="M18" s="52"/>
      <c r="N18" s="50"/>
    </row>
    <row r="19" spans="1:14" ht="15" x14ac:dyDescent="0.2">
      <c r="A19" s="43"/>
      <c r="B19" s="56"/>
      <c r="C19" s="53"/>
      <c r="D19" s="54"/>
      <c r="E19" s="54"/>
      <c r="F19" s="43">
        <f t="shared" si="5"/>
        <v>0</v>
      </c>
      <c r="G19" s="54"/>
      <c r="H19" s="54"/>
      <c r="I19" s="53"/>
      <c r="J19" s="54"/>
      <c r="K19" s="52"/>
      <c r="L19" s="50"/>
      <c r="M19" s="50"/>
      <c r="N19" s="50"/>
    </row>
    <row r="21" spans="1:14" x14ac:dyDescent="0.2">
      <c r="E21" s="8"/>
      <c r="F21" s="8"/>
      <c r="G21" s="8"/>
      <c r="H21" s="8"/>
      <c r="K21" s="8"/>
    </row>
    <row r="22" spans="1:14" x14ac:dyDescent="0.2">
      <c r="E22" s="8"/>
      <c r="F22" s="8"/>
      <c r="G22" s="8"/>
      <c r="H22" s="8"/>
    </row>
  </sheetData>
  <mergeCells count="12">
    <mergeCell ref="L1:N1"/>
    <mergeCell ref="A1:B1"/>
    <mergeCell ref="A2:B2"/>
    <mergeCell ref="A4:N4"/>
    <mergeCell ref="B7:B8"/>
    <mergeCell ref="C7:E7"/>
    <mergeCell ref="A5:N5"/>
    <mergeCell ref="I7:K7"/>
    <mergeCell ref="M6:N6"/>
    <mergeCell ref="F7:H7"/>
    <mergeCell ref="L7:N7"/>
    <mergeCell ref="A7:A8"/>
  </mergeCells>
  <phoneticPr fontId="9" type="noConversion"/>
  <pageMargins left="0.23622047244094491" right="0.19685039370078741" top="0.78740157480314965" bottom="0.39370078740157483" header="0.23622047244094491" footer="0.31496062992125984"/>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BIEU 113</vt:lpstr>
      <vt:lpstr>BIEU 114</vt:lpstr>
      <vt:lpstr>BIEU 115</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mahuan1307</dc:creator>
  <cp:lastModifiedBy>Administrator</cp:lastModifiedBy>
  <cp:lastPrinted>2026-07-13T09:11:20Z</cp:lastPrinted>
  <dcterms:created xsi:type="dcterms:W3CDTF">2018-03-22T00:49:14Z</dcterms:created>
  <dcterms:modified xsi:type="dcterms:W3CDTF">2026-07-14T13:04:35Z</dcterms:modified>
</cp:coreProperties>
</file>